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ar\Dropbox\FotoAlbum\RadioCorner\Articles\"/>
    </mc:Choice>
  </mc:AlternateContent>
  <xr:revisionPtr revIDLastSave="0" documentId="13_ncr:1_{AC90F005-9460-450E-889D-6D6690B15D3B}" xr6:coauthVersionLast="47" xr6:coauthVersionMax="47" xr10:uidLastSave="{00000000-0000-0000-0000-000000000000}"/>
  <bookViews>
    <workbookView xWindow="760" yWindow="40" windowWidth="17830" windowHeight="10040" xr2:uid="{00000000-000D-0000-FFFF-FFFF00000000}"/>
  </bookViews>
  <sheets>
    <sheet name="VampProj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K15" i="1" l="1"/>
  <c r="L15" i="1" s="1"/>
  <c r="M15" i="1" s="1"/>
  <c r="M3" i="1"/>
  <c r="K19" i="1" s="1"/>
  <c r="L19" i="1" s="1"/>
  <c r="M19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3" i="1" s="1"/>
  <c r="K17" i="1" l="1"/>
  <c r="L17" i="1" s="1"/>
  <c r="M17" i="1" s="1"/>
  <c r="K29" i="1"/>
  <c r="L29" i="1" s="1"/>
  <c r="M29" i="1" s="1"/>
  <c r="K27" i="1"/>
  <c r="L27" i="1" s="1"/>
  <c r="M27" i="1" s="1"/>
  <c r="K23" i="1"/>
  <c r="L23" i="1" s="1"/>
  <c r="M23" i="1" s="1"/>
  <c r="K21" i="1"/>
  <c r="L21" i="1" s="1"/>
  <c r="M21" i="1" s="1"/>
  <c r="K24" i="1"/>
  <c r="L24" i="1" s="1"/>
  <c r="M24" i="1" s="1"/>
  <c r="K33" i="1"/>
  <c r="L33" i="1" s="1"/>
  <c r="M33" i="1" s="1"/>
  <c r="K25" i="1"/>
  <c r="L25" i="1" s="1"/>
  <c r="M25" i="1" s="1"/>
  <c r="K16" i="1"/>
  <c r="L16" i="1" s="1"/>
  <c r="M16" i="1" s="1"/>
  <c r="K14" i="1"/>
  <c r="L14" i="1" s="1"/>
  <c r="M14" i="1" s="1"/>
  <c r="K28" i="1"/>
  <c r="L28" i="1" s="1"/>
  <c r="M28" i="1" s="1"/>
  <c r="K26" i="1"/>
  <c r="L26" i="1" s="1"/>
  <c r="M26" i="1" s="1"/>
  <c r="K22" i="1"/>
  <c r="L22" i="1" s="1"/>
  <c r="M22" i="1" s="1"/>
  <c r="K20" i="1"/>
  <c r="L20" i="1" s="1"/>
  <c r="M20" i="1" s="1"/>
  <c r="K18" i="1"/>
  <c r="L18" i="1" s="1"/>
  <c r="M18" i="1" s="1"/>
  <c r="C5" i="1"/>
  <c r="C7" i="1" s="1"/>
  <c r="C6" i="1" l="1"/>
</calcChain>
</file>

<file path=xl/sharedStrings.xml><?xml version="1.0" encoding="utf-8"?>
<sst xmlns="http://schemas.openxmlformats.org/spreadsheetml/2006/main" count="89" uniqueCount="71">
  <si>
    <t>Nr</t>
  </si>
  <si>
    <t>Proj</t>
  </si>
  <si>
    <t>Device</t>
  </si>
  <si>
    <t>Location</t>
  </si>
  <si>
    <t>Date</t>
  </si>
  <si>
    <t>Old</t>
  </si>
  <si>
    <t>New</t>
  </si>
  <si>
    <t>Power details</t>
  </si>
  <si>
    <t>Replacement</t>
  </si>
  <si>
    <t>New device</t>
  </si>
  <si>
    <t>Cost</t>
  </si>
  <si>
    <t>HK Amp</t>
  </si>
  <si>
    <t>Office</t>
  </si>
  <si>
    <t>Blue Room</t>
  </si>
  <si>
    <t>Chord switch</t>
  </si>
  <si>
    <t>Savings</t>
  </si>
  <si>
    <t>kWh/Y</t>
  </si>
  <si>
    <t>Euro/Y</t>
  </si>
  <si>
    <t>Price kWh</t>
  </si>
  <si>
    <t>h/Year</t>
  </si>
  <si>
    <t>Month</t>
  </si>
  <si>
    <t>CassRec Ph AZ8052</t>
  </si>
  <si>
    <t>PC Speaker</t>
  </si>
  <si>
    <t>Red Room</t>
  </si>
  <si>
    <t>Installing</t>
  </si>
  <si>
    <t>Ready</t>
  </si>
  <si>
    <t>Cut chord</t>
  </si>
  <si>
    <t>Cut Chord</t>
  </si>
  <si>
    <t>PrachtPatser</t>
  </si>
  <si>
    <t>Living</t>
  </si>
  <si>
    <t>Mount Jack</t>
  </si>
  <si>
    <t>Phil AE2300</t>
  </si>
  <si>
    <t>Phil D2130</t>
  </si>
  <si>
    <t>Dressing Rm</t>
  </si>
  <si>
    <t>Grundig OB204</t>
  </si>
  <si>
    <t>Modem</t>
  </si>
  <si>
    <t>Philips D2000</t>
  </si>
  <si>
    <t>Storage</t>
  </si>
  <si>
    <t>Bench</t>
  </si>
  <si>
    <t>Kitchen</t>
  </si>
  <si>
    <t>JVC 230</t>
  </si>
  <si>
    <t>Build</t>
  </si>
  <si>
    <t>Use</t>
  </si>
  <si>
    <t>SMP Plug 9V</t>
  </si>
  <si>
    <t>SMP Plug 12V</t>
  </si>
  <si>
    <t>CO2/kWh</t>
  </si>
  <si>
    <t>Saving kWh/Year</t>
  </si>
  <si>
    <t>Saving Euro/Year</t>
  </si>
  <si>
    <t>Saving kg CO2/Year</t>
  </si>
  <si>
    <t>Natural constants:</t>
  </si>
  <si>
    <t>Total investment</t>
  </si>
  <si>
    <t>Laundry Rm</t>
  </si>
  <si>
    <t>Project</t>
  </si>
  <si>
    <t>AliAmp</t>
  </si>
  <si>
    <t>ExpBox V10a</t>
  </si>
  <si>
    <t>No action</t>
  </si>
  <si>
    <t>Projects Before 2017</t>
  </si>
  <si>
    <t>Selecttime</t>
  </si>
  <si>
    <t>Barn</t>
  </si>
  <si>
    <t>Ballast Cap 30nF</t>
  </si>
  <si>
    <t>Soldering</t>
  </si>
  <si>
    <t>Remark</t>
  </si>
  <si>
    <t>Undone</t>
  </si>
  <si>
    <t>6v Transformer</t>
  </si>
  <si>
    <t>Replaced</t>
  </si>
  <si>
    <t>Use means use factor, up to 1 for continuous usage</t>
  </si>
  <si>
    <t>Old is power before innovation</t>
  </si>
  <si>
    <t>New is power after innovation</t>
  </si>
  <si>
    <t>Bed matrass</t>
  </si>
  <si>
    <t>Sleeping room</t>
  </si>
  <si>
    <t>Vampire draw of transformer for matrass actuator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</si>
</sst>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/>
    <xf numFmtId="17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0" fillId="0" borderId="0" xfId="0" applyNumberFormat="1"/>
    <xf numFmtId="44" fontId="0" fillId="0" borderId="0" xfId="2" applyFont="1"/>
    <xf numFmtId="16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4" xfId="0" applyBorder="1"/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4" fontId="0" fillId="0" borderId="0" xfId="0" applyNumberFormat="1"/>
    <xf numFmtId="43" fontId="0" fillId="0" borderId="0" xfId="1" applyFont="1"/>
    <xf numFmtId="0" fontId="2" fillId="0" borderId="3" xfId="0" applyFont="1" applyBorder="1"/>
    <xf numFmtId="0" fontId="2" fillId="0" borderId="9" xfId="0" applyFont="1" applyBorder="1"/>
    <xf numFmtId="0" fontId="2" fillId="0" borderId="6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/>
    </xf>
  </cellXfs>
  <cellStyles count="3">
    <cellStyle name="Komma" xfId="1" builtinId="3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workbookViewId="0">
      <selection activeCell="N27" sqref="N27"/>
    </sheetView>
  </sheetViews>
  <sheetFormatPr defaultRowHeight="14.5" x14ac:dyDescent="0.35"/>
  <cols>
    <col min="1" max="1" width="4.54296875" style="1" bestFit="1" customWidth="1"/>
    <col min="2" max="2" width="18.7265625" customWidth="1"/>
    <col min="3" max="3" width="14.26953125" bestFit="1" customWidth="1"/>
    <col min="4" max="4" width="9.453125" bestFit="1" customWidth="1"/>
    <col min="5" max="5" width="5.1796875" style="1" customWidth="1"/>
    <col min="6" max="7" width="6.453125" style="1" customWidth="1"/>
    <col min="8" max="8" width="16.7265625" customWidth="1"/>
    <col min="9" max="9" width="14" customWidth="1"/>
    <col min="10" max="10" width="7.54296875" customWidth="1"/>
    <col min="11" max="11" width="7.1796875" bestFit="1" customWidth="1"/>
    <col min="12" max="12" width="8.54296875" customWidth="1"/>
    <col min="13" max="13" width="9.1796875" style="1"/>
  </cols>
  <sheetData>
    <row r="1" spans="1:14" x14ac:dyDescent="0.35">
      <c r="K1" s="24" t="s">
        <v>49</v>
      </c>
      <c r="L1" s="24"/>
      <c r="M1" s="24"/>
    </row>
    <row r="2" spans="1:14" x14ac:dyDescent="0.35">
      <c r="K2" s="19" t="s">
        <v>18</v>
      </c>
      <c r="L2" s="13"/>
      <c r="M2" s="14">
        <v>0.4</v>
      </c>
    </row>
    <row r="3" spans="1:14" x14ac:dyDescent="0.35">
      <c r="K3" s="20" t="s">
        <v>19</v>
      </c>
      <c r="M3" s="15">
        <f>365.25*24</f>
        <v>8766</v>
      </c>
    </row>
    <row r="4" spans="1:14" x14ac:dyDescent="0.35">
      <c r="B4" s="22" t="s">
        <v>50</v>
      </c>
      <c r="C4" s="17">
        <f>SUM(J14:J31)</f>
        <v>13.969999999999999</v>
      </c>
      <c r="K4" s="20" t="s">
        <v>45</v>
      </c>
      <c r="M4" s="15">
        <v>0.7</v>
      </c>
    </row>
    <row r="5" spans="1:14" x14ac:dyDescent="0.35">
      <c r="B5" s="22" t="s">
        <v>46</v>
      </c>
      <c r="C5" s="9">
        <f>SUM(K14:K31)</f>
        <v>182.37662999999998</v>
      </c>
      <c r="K5" s="21"/>
      <c r="L5" s="2"/>
      <c r="M5" s="16"/>
    </row>
    <row r="6" spans="1:14" x14ac:dyDescent="0.35">
      <c r="B6" s="22" t="s">
        <v>47</v>
      </c>
      <c r="C6" s="17">
        <f>SUM(L14:L31)</f>
        <v>72.950652000000005</v>
      </c>
    </row>
    <row r="7" spans="1:14" x14ac:dyDescent="0.35">
      <c r="B7" s="22" t="s">
        <v>48</v>
      </c>
      <c r="C7" s="18">
        <f>C5*M4</f>
        <v>127.66364099999997</v>
      </c>
    </row>
    <row r="9" spans="1:14" x14ac:dyDescent="0.35">
      <c r="E9" s="29" t="s">
        <v>65</v>
      </c>
      <c r="F9" s="29"/>
      <c r="G9" s="29"/>
    </row>
    <row r="10" spans="1:14" x14ac:dyDescent="0.35">
      <c r="E10" s="29"/>
      <c r="F10" s="29" t="s">
        <v>66</v>
      </c>
      <c r="G10" s="29"/>
    </row>
    <row r="11" spans="1:14" x14ac:dyDescent="0.35">
      <c r="E11" s="29"/>
      <c r="F11" s="29"/>
      <c r="G11" s="29" t="s">
        <v>67</v>
      </c>
    </row>
    <row r="12" spans="1:14" x14ac:dyDescent="0.35">
      <c r="A12" s="4" t="s">
        <v>1</v>
      </c>
      <c r="B12" s="26" t="s">
        <v>52</v>
      </c>
      <c r="C12" s="27"/>
      <c r="D12" s="28"/>
      <c r="E12" s="26" t="s">
        <v>7</v>
      </c>
      <c r="F12" s="27"/>
      <c r="G12" s="28"/>
      <c r="H12" s="26" t="s">
        <v>8</v>
      </c>
      <c r="I12" s="27"/>
      <c r="J12" s="28"/>
      <c r="K12" s="26" t="s">
        <v>15</v>
      </c>
      <c r="L12" s="27"/>
      <c r="M12" s="28"/>
    </row>
    <row r="13" spans="1:14" x14ac:dyDescent="0.35">
      <c r="A13" s="5" t="s">
        <v>0</v>
      </c>
      <c r="B13" s="6" t="s">
        <v>2</v>
      </c>
      <c r="C13" s="7" t="s">
        <v>3</v>
      </c>
      <c r="D13" s="8" t="s">
        <v>4</v>
      </c>
      <c r="E13" s="6" t="s">
        <v>42</v>
      </c>
      <c r="F13" s="7" t="s">
        <v>5</v>
      </c>
      <c r="G13" s="8" t="s">
        <v>6</v>
      </c>
      <c r="H13" s="6" t="s">
        <v>9</v>
      </c>
      <c r="I13" s="7" t="s">
        <v>24</v>
      </c>
      <c r="J13" s="8" t="s">
        <v>10</v>
      </c>
      <c r="K13" s="6" t="s">
        <v>16</v>
      </c>
      <c r="L13" s="7" t="s">
        <v>17</v>
      </c>
      <c r="M13" s="8" t="s">
        <v>20</v>
      </c>
      <c r="N13" s="23" t="s">
        <v>61</v>
      </c>
    </row>
    <row r="14" spans="1:14" x14ac:dyDescent="0.35">
      <c r="A14" s="1">
        <v>1</v>
      </c>
      <c r="B14" t="s">
        <v>11</v>
      </c>
      <c r="C14" t="s">
        <v>12</v>
      </c>
      <c r="D14" s="3">
        <v>43466</v>
      </c>
      <c r="E14" s="11">
        <v>0.5</v>
      </c>
      <c r="F14" s="11">
        <v>4</v>
      </c>
      <c r="G14" s="11">
        <v>1</v>
      </c>
      <c r="H14" t="s">
        <v>43</v>
      </c>
      <c r="I14" t="s">
        <v>25</v>
      </c>
      <c r="J14" s="10">
        <v>1.75</v>
      </c>
      <c r="K14" s="9">
        <f>(F14-G14)*E14*$M$3/1000</f>
        <v>13.148999999999999</v>
      </c>
      <c r="L14" s="10">
        <f t="shared" ref="L14:L33" si="0">K14*$M$2</f>
        <v>5.2595999999999998</v>
      </c>
      <c r="M14" s="1">
        <f>IF(L14=0,"",ROUND(J14/L14*12,0))</f>
        <v>4</v>
      </c>
    </row>
    <row r="15" spans="1:14" x14ac:dyDescent="0.35">
      <c r="A15" s="1">
        <f>A14+1</f>
        <v>2</v>
      </c>
      <c r="B15" t="s">
        <v>21</v>
      </c>
      <c r="C15" t="s">
        <v>13</v>
      </c>
      <c r="D15" s="3">
        <v>43466</v>
      </c>
      <c r="E15" s="11">
        <v>1</v>
      </c>
      <c r="F15" s="11">
        <v>1.8</v>
      </c>
      <c r="G15" s="11">
        <v>0</v>
      </c>
      <c r="H15" t="s">
        <v>14</v>
      </c>
      <c r="I15" t="s">
        <v>26</v>
      </c>
      <c r="J15" s="10">
        <v>0.5</v>
      </c>
      <c r="K15" s="9">
        <f>(F15-G15)*E15*$M$3/1000</f>
        <v>15.7788</v>
      </c>
      <c r="L15" s="10">
        <f t="shared" si="0"/>
        <v>6.3115200000000007</v>
      </c>
      <c r="M15" s="1">
        <f t="shared" ref="M15:M29" si="1">IF(L15=0,"",ROUND(J15/L15*12,0))</f>
        <v>1</v>
      </c>
    </row>
    <row r="16" spans="1:14" x14ac:dyDescent="0.35">
      <c r="A16" s="1">
        <f t="shared" ref="A16:A17" si="2">A15+1</f>
        <v>3</v>
      </c>
      <c r="B16" t="s">
        <v>22</v>
      </c>
      <c r="C16" t="s">
        <v>23</v>
      </c>
      <c r="D16" s="12">
        <v>43542</v>
      </c>
      <c r="E16" s="11">
        <v>1</v>
      </c>
      <c r="F16" s="11">
        <v>4</v>
      </c>
      <c r="G16" s="11">
        <v>1</v>
      </c>
      <c r="H16" t="s">
        <v>43</v>
      </c>
      <c r="I16" t="s">
        <v>27</v>
      </c>
      <c r="J16" s="10">
        <v>0.1</v>
      </c>
      <c r="K16" s="9">
        <f>(F16-G16)*E16*$M$3/1000</f>
        <v>26.297999999999998</v>
      </c>
      <c r="L16" s="10">
        <f t="shared" si="0"/>
        <v>10.5192</v>
      </c>
      <c r="M16" s="1">
        <f t="shared" si="1"/>
        <v>0</v>
      </c>
    </row>
    <row r="17" spans="1:14" x14ac:dyDescent="0.35">
      <c r="A17" s="1">
        <f t="shared" si="2"/>
        <v>4</v>
      </c>
      <c r="B17" t="s">
        <v>28</v>
      </c>
      <c r="C17" t="s">
        <v>29</v>
      </c>
      <c r="D17" s="12">
        <v>43547</v>
      </c>
      <c r="E17" s="11">
        <v>1</v>
      </c>
      <c r="F17" s="11">
        <v>2.2999999999999998</v>
      </c>
      <c r="G17" s="11">
        <v>1.1000000000000001</v>
      </c>
      <c r="H17" t="s">
        <v>44</v>
      </c>
      <c r="I17" t="s">
        <v>30</v>
      </c>
      <c r="J17" s="10">
        <v>1.9</v>
      </c>
      <c r="K17" s="9">
        <f>(F17-G17)*E17*$M$3/1000</f>
        <v>10.519199999999998</v>
      </c>
      <c r="L17" s="10">
        <f t="shared" si="0"/>
        <v>4.207679999999999</v>
      </c>
      <c r="M17" s="1">
        <f t="shared" si="1"/>
        <v>5</v>
      </c>
      <c r="N17" t="s">
        <v>64</v>
      </c>
    </row>
    <row r="18" spans="1:14" x14ac:dyDescent="0.35">
      <c r="A18" s="1">
        <f t="shared" ref="A18:A33" si="3">A17+1</f>
        <v>5</v>
      </c>
      <c r="B18" t="s">
        <v>31</v>
      </c>
      <c r="C18" t="s">
        <v>23</v>
      </c>
      <c r="D18" s="12">
        <v>43547</v>
      </c>
      <c r="E18" s="11">
        <v>1</v>
      </c>
      <c r="F18" s="11">
        <v>1</v>
      </c>
      <c r="G18" s="11">
        <v>0.1</v>
      </c>
      <c r="H18" t="s">
        <v>43</v>
      </c>
      <c r="I18" t="s">
        <v>30</v>
      </c>
      <c r="J18" s="10">
        <v>1.9</v>
      </c>
      <c r="K18" s="9">
        <f t="shared" ref="K18:K33" si="4">(F18-G18)*E18*$M$3/1000</f>
        <v>7.8894000000000002</v>
      </c>
      <c r="L18" s="10">
        <f t="shared" si="0"/>
        <v>3.1557600000000003</v>
      </c>
      <c r="M18" s="1">
        <f t="shared" si="1"/>
        <v>7</v>
      </c>
      <c r="N18" t="s">
        <v>62</v>
      </c>
    </row>
    <row r="19" spans="1:14" x14ac:dyDescent="0.35">
      <c r="A19" s="1">
        <f t="shared" si="3"/>
        <v>6</v>
      </c>
      <c r="B19" t="s">
        <v>32</v>
      </c>
      <c r="C19" t="s">
        <v>33</v>
      </c>
      <c r="D19" s="12">
        <v>43542</v>
      </c>
      <c r="E19" s="11">
        <v>1</v>
      </c>
      <c r="F19" s="11">
        <v>1.3</v>
      </c>
      <c r="G19" s="11">
        <v>0</v>
      </c>
      <c r="H19" t="s">
        <v>14</v>
      </c>
      <c r="I19" t="s">
        <v>26</v>
      </c>
      <c r="J19" s="10">
        <v>0.5</v>
      </c>
      <c r="K19" s="9">
        <f t="shared" si="4"/>
        <v>11.395800000000001</v>
      </c>
      <c r="L19" s="10">
        <f t="shared" si="0"/>
        <v>4.558320000000001</v>
      </c>
      <c r="M19" s="1">
        <f t="shared" si="1"/>
        <v>1</v>
      </c>
    </row>
    <row r="20" spans="1:14" x14ac:dyDescent="0.35">
      <c r="A20" s="1">
        <f t="shared" si="3"/>
        <v>7</v>
      </c>
      <c r="B20" t="s">
        <v>34</v>
      </c>
      <c r="C20" t="s">
        <v>51</v>
      </c>
      <c r="D20" s="12">
        <v>43549</v>
      </c>
      <c r="E20" s="11">
        <v>1</v>
      </c>
      <c r="F20" s="11">
        <v>1.8</v>
      </c>
      <c r="G20" s="11">
        <v>0</v>
      </c>
      <c r="H20" t="s">
        <v>14</v>
      </c>
      <c r="I20" t="s">
        <v>30</v>
      </c>
      <c r="J20" s="10">
        <v>0.2</v>
      </c>
      <c r="K20" s="9">
        <f t="shared" si="4"/>
        <v>15.7788</v>
      </c>
      <c r="L20" s="10">
        <f t="shared" si="0"/>
        <v>6.3115200000000007</v>
      </c>
      <c r="M20" s="1">
        <f t="shared" si="1"/>
        <v>0</v>
      </c>
    </row>
    <row r="21" spans="1:14" x14ac:dyDescent="0.35">
      <c r="A21" s="1">
        <f t="shared" si="3"/>
        <v>8</v>
      </c>
      <c r="B21" t="s">
        <v>35</v>
      </c>
      <c r="C21" t="s">
        <v>29</v>
      </c>
      <c r="D21" s="12">
        <v>43562</v>
      </c>
      <c r="E21" s="11">
        <v>1</v>
      </c>
      <c r="F21" s="11">
        <v>12</v>
      </c>
      <c r="G21" s="11">
        <v>9.1999999999999993</v>
      </c>
      <c r="H21" t="s">
        <v>54</v>
      </c>
      <c r="I21" t="s">
        <v>25</v>
      </c>
      <c r="J21" s="10">
        <v>3.6</v>
      </c>
      <c r="K21" s="9">
        <f t="shared" si="4"/>
        <v>24.544800000000006</v>
      </c>
      <c r="L21" s="10">
        <f t="shared" si="0"/>
        <v>9.8179200000000026</v>
      </c>
      <c r="M21" s="1">
        <f t="shared" si="1"/>
        <v>4</v>
      </c>
    </row>
    <row r="22" spans="1:14" x14ac:dyDescent="0.35">
      <c r="A22" s="1">
        <f t="shared" si="3"/>
        <v>9</v>
      </c>
      <c r="B22" t="s">
        <v>36</v>
      </c>
      <c r="C22" t="s">
        <v>37</v>
      </c>
      <c r="D22" s="12">
        <v>43547</v>
      </c>
      <c r="E22" s="11">
        <v>0.01</v>
      </c>
      <c r="F22" s="11">
        <v>0.6</v>
      </c>
      <c r="G22" s="11">
        <v>0.1</v>
      </c>
      <c r="H22" t="s">
        <v>43</v>
      </c>
      <c r="I22" t="s">
        <v>30</v>
      </c>
      <c r="J22" s="10">
        <v>0.12</v>
      </c>
      <c r="K22" s="9">
        <f t="shared" si="4"/>
        <v>4.3830000000000001E-2</v>
      </c>
      <c r="L22" s="10">
        <f t="shared" si="0"/>
        <v>1.7532000000000002E-2</v>
      </c>
      <c r="M22" s="1">
        <f t="shared" si="1"/>
        <v>82</v>
      </c>
    </row>
    <row r="23" spans="1:14" x14ac:dyDescent="0.35">
      <c r="A23" s="1">
        <f t="shared" si="3"/>
        <v>10</v>
      </c>
      <c r="B23" t="s">
        <v>38</v>
      </c>
      <c r="C23" t="s">
        <v>39</v>
      </c>
      <c r="E23" s="11">
        <v>1</v>
      </c>
      <c r="F23" s="11">
        <v>2</v>
      </c>
      <c r="G23" s="11">
        <v>2</v>
      </c>
      <c r="H23" t="s">
        <v>55</v>
      </c>
      <c r="J23" s="10"/>
      <c r="K23" s="9">
        <f t="shared" si="4"/>
        <v>0</v>
      </c>
      <c r="L23" s="10">
        <f t="shared" si="0"/>
        <v>0</v>
      </c>
      <c r="M23" s="1" t="str">
        <f t="shared" si="1"/>
        <v/>
      </c>
    </row>
    <row r="24" spans="1:14" x14ac:dyDescent="0.35">
      <c r="A24" s="1">
        <f t="shared" si="3"/>
        <v>11</v>
      </c>
      <c r="B24" t="s">
        <v>53</v>
      </c>
      <c r="C24" t="s">
        <v>29</v>
      </c>
      <c r="D24" s="12">
        <v>43560</v>
      </c>
      <c r="E24" s="11">
        <v>1</v>
      </c>
      <c r="F24" s="11">
        <v>1.8</v>
      </c>
      <c r="G24" s="11">
        <v>1.2</v>
      </c>
      <c r="H24" t="s">
        <v>63</v>
      </c>
      <c r="I24" t="s">
        <v>41</v>
      </c>
      <c r="J24" s="10">
        <v>3</v>
      </c>
      <c r="K24" s="9">
        <f t="shared" ref="K24:K25" si="5">(F24-G24)*E24*$M$3/1000</f>
        <v>5.2596000000000007</v>
      </c>
      <c r="L24" s="10">
        <f t="shared" ref="L24:L25" si="6">K24*$M$2</f>
        <v>2.1038400000000004</v>
      </c>
      <c r="M24" s="1">
        <f t="shared" si="1"/>
        <v>17</v>
      </c>
    </row>
    <row r="25" spans="1:14" x14ac:dyDescent="0.35">
      <c r="A25" s="1">
        <f t="shared" si="3"/>
        <v>12</v>
      </c>
      <c r="B25" t="s">
        <v>57</v>
      </c>
      <c r="C25" t="s">
        <v>58</v>
      </c>
      <c r="D25" s="12">
        <v>43575</v>
      </c>
      <c r="E25" s="11">
        <v>1</v>
      </c>
      <c r="F25" s="11">
        <v>1</v>
      </c>
      <c r="G25" s="11">
        <v>0.1</v>
      </c>
      <c r="H25" t="s">
        <v>59</v>
      </c>
      <c r="I25" t="s">
        <v>60</v>
      </c>
      <c r="J25" s="10">
        <v>0.2</v>
      </c>
      <c r="K25" s="9">
        <f t="shared" si="5"/>
        <v>7.8894000000000002</v>
      </c>
      <c r="L25" s="10">
        <f t="shared" si="6"/>
        <v>3.1557600000000003</v>
      </c>
      <c r="M25" s="1">
        <f t="shared" si="1"/>
        <v>1</v>
      </c>
    </row>
    <row r="26" spans="1:14" x14ac:dyDescent="0.35">
      <c r="A26" s="1">
        <f t="shared" si="3"/>
        <v>13</v>
      </c>
      <c r="B26" t="s">
        <v>68</v>
      </c>
      <c r="C26" t="s">
        <v>69</v>
      </c>
      <c r="D26" s="3">
        <v>44896</v>
      </c>
      <c r="E26" s="11">
        <v>1</v>
      </c>
      <c r="F26" s="11">
        <v>5</v>
      </c>
      <c r="G26" s="11">
        <v>0</v>
      </c>
      <c r="H26" t="s">
        <v>14</v>
      </c>
      <c r="I26" t="s">
        <v>26</v>
      </c>
      <c r="J26" s="10">
        <v>0.2</v>
      </c>
      <c r="K26" s="9">
        <f t="shared" si="4"/>
        <v>43.83</v>
      </c>
      <c r="L26" s="10">
        <f t="shared" si="0"/>
        <v>17.532</v>
      </c>
      <c r="M26" s="1">
        <f t="shared" si="1"/>
        <v>0</v>
      </c>
      <c r="N26" t="s">
        <v>70</v>
      </c>
    </row>
    <row r="27" spans="1:14" x14ac:dyDescent="0.35">
      <c r="A27" s="1">
        <f t="shared" si="3"/>
        <v>14</v>
      </c>
      <c r="E27" s="11"/>
      <c r="F27" s="11"/>
      <c r="G27" s="11"/>
      <c r="J27" s="10"/>
      <c r="K27" s="9">
        <f t="shared" si="4"/>
        <v>0</v>
      </c>
      <c r="L27" s="10">
        <f t="shared" si="0"/>
        <v>0</v>
      </c>
      <c r="M27" s="1" t="str">
        <f t="shared" si="1"/>
        <v/>
      </c>
    </row>
    <row r="28" spans="1:14" x14ac:dyDescent="0.35">
      <c r="A28" s="1">
        <f t="shared" si="3"/>
        <v>15</v>
      </c>
      <c r="E28" s="11"/>
      <c r="F28" s="11"/>
      <c r="G28" s="11"/>
      <c r="J28" s="10"/>
      <c r="K28" s="9">
        <f t="shared" si="4"/>
        <v>0</v>
      </c>
      <c r="L28" s="10">
        <f t="shared" si="0"/>
        <v>0</v>
      </c>
      <c r="M28" s="1" t="str">
        <f>IF(L28=0,"",ROUND(J28/L28*12,0))</f>
        <v/>
      </c>
    </row>
    <row r="29" spans="1:14" x14ac:dyDescent="0.35">
      <c r="A29" s="1">
        <f t="shared" si="3"/>
        <v>16</v>
      </c>
      <c r="E29" s="11"/>
      <c r="F29" s="11"/>
      <c r="G29" s="11"/>
      <c r="J29" s="10"/>
      <c r="K29" s="9">
        <f t="shared" si="4"/>
        <v>0</v>
      </c>
      <c r="L29" s="10">
        <f t="shared" si="0"/>
        <v>0</v>
      </c>
      <c r="M29" s="1" t="str">
        <f t="shared" si="1"/>
        <v/>
      </c>
    </row>
    <row r="30" spans="1:14" x14ac:dyDescent="0.35">
      <c r="A30" s="1">
        <f t="shared" si="3"/>
        <v>17</v>
      </c>
      <c r="E30" s="11"/>
      <c r="F30" s="11"/>
      <c r="G30" s="11"/>
      <c r="J30" s="10"/>
      <c r="K30" s="9"/>
      <c r="L30" s="10"/>
    </row>
    <row r="31" spans="1:14" x14ac:dyDescent="0.35">
      <c r="A31" s="1">
        <f t="shared" si="3"/>
        <v>18</v>
      </c>
      <c r="E31" s="11"/>
      <c r="F31" s="11"/>
      <c r="G31" s="11"/>
      <c r="J31" s="10"/>
      <c r="K31" s="9"/>
      <c r="L31" s="10"/>
    </row>
    <row r="32" spans="1:14" x14ac:dyDescent="0.35">
      <c r="B32" s="25" t="s">
        <v>56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x14ac:dyDescent="0.35">
      <c r="A33" s="1">
        <f t="shared" si="3"/>
        <v>1</v>
      </c>
      <c r="B33" t="s">
        <v>40</v>
      </c>
      <c r="C33" t="s">
        <v>29</v>
      </c>
      <c r="D33" s="3">
        <v>41821</v>
      </c>
      <c r="E33" s="11">
        <v>0.5</v>
      </c>
      <c r="F33" s="11">
        <v>20</v>
      </c>
      <c r="G33" s="11">
        <v>4.5999999999999996</v>
      </c>
      <c r="H33" t="s">
        <v>28</v>
      </c>
      <c r="I33" t="s">
        <v>41</v>
      </c>
      <c r="J33" s="10">
        <v>2</v>
      </c>
      <c r="K33" s="9">
        <f t="shared" si="4"/>
        <v>67.498199999999997</v>
      </c>
      <c r="L33" s="10">
        <f t="shared" si="0"/>
        <v>26.999279999999999</v>
      </c>
      <c r="M33" s="1">
        <f t="shared" ref="M33" si="7">ROUND(J33/L33*12,0)</f>
        <v>1</v>
      </c>
    </row>
    <row r="34" spans="1:13" x14ac:dyDescent="0.35">
      <c r="J34" s="10"/>
    </row>
    <row r="35" spans="1:13" x14ac:dyDescent="0.35">
      <c r="J35" s="10"/>
    </row>
    <row r="36" spans="1:13" x14ac:dyDescent="0.35">
      <c r="J36" s="10"/>
    </row>
    <row r="37" spans="1:13" x14ac:dyDescent="0.35">
      <c r="J37" s="10"/>
    </row>
    <row r="38" spans="1:13" x14ac:dyDescent="0.35">
      <c r="J38" s="10"/>
    </row>
    <row r="39" spans="1:13" x14ac:dyDescent="0.35">
      <c r="J39" s="10"/>
    </row>
    <row r="40" spans="1:13" x14ac:dyDescent="0.35">
      <c r="J40" s="10"/>
    </row>
    <row r="41" spans="1:13" x14ac:dyDescent="0.35">
      <c r="J41" s="10"/>
    </row>
    <row r="42" spans="1:13" x14ac:dyDescent="0.35">
      <c r="J42" s="10"/>
    </row>
    <row r="43" spans="1:13" x14ac:dyDescent="0.35">
      <c r="J43" s="10"/>
    </row>
  </sheetData>
  <mergeCells count="6">
    <mergeCell ref="K1:M1"/>
    <mergeCell ref="B32:M32"/>
    <mergeCell ref="B12:D12"/>
    <mergeCell ref="E12:G12"/>
    <mergeCell ref="H12:J12"/>
    <mergeCell ref="K12:M1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VampProj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Gerard Tel</cp:lastModifiedBy>
  <dcterms:created xsi:type="dcterms:W3CDTF">2019-03-25T12:48:37Z</dcterms:created>
  <dcterms:modified xsi:type="dcterms:W3CDTF">2023-05-23T09:17:03Z</dcterms:modified>
</cp:coreProperties>
</file>